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тарый рабочий стол\"/>
    </mc:Choice>
  </mc:AlternateContent>
  <bookViews>
    <workbookView xWindow="0" yWindow="0" windowWidth="20490" windowHeight="71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05" i="1" l="1"/>
  <c r="L363" i="1"/>
  <c r="L321" i="1"/>
  <c r="L279" i="1"/>
  <c r="L237" i="1"/>
  <c r="L195" i="1"/>
  <c r="L153" i="1"/>
  <c r="L111" i="1"/>
  <c r="L27" i="1"/>
  <c r="L69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H131" i="1" s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F47" i="1" s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299" i="1" l="1"/>
  <c r="I425" i="1"/>
  <c r="F383" i="1"/>
  <c r="G257" i="1"/>
  <c r="I257" i="1"/>
  <c r="H215" i="1"/>
  <c r="J215" i="1"/>
  <c r="J383" i="1"/>
  <c r="J299" i="1"/>
  <c r="I341" i="1"/>
  <c r="G341" i="1"/>
  <c r="F215" i="1"/>
  <c r="G173" i="1"/>
  <c r="J131" i="1"/>
  <c r="G425" i="1"/>
  <c r="J425" i="1"/>
  <c r="H425" i="1"/>
  <c r="I383" i="1"/>
  <c r="G383" i="1"/>
  <c r="J173" i="1"/>
  <c r="I173" i="1"/>
  <c r="H173" i="1"/>
  <c r="G89" i="1"/>
  <c r="I215" i="1"/>
  <c r="G215" i="1"/>
  <c r="I299" i="1"/>
  <c r="G299" i="1"/>
  <c r="F131" i="1"/>
  <c r="I131" i="1"/>
  <c r="G131" i="1"/>
  <c r="J257" i="1"/>
  <c r="H257" i="1"/>
  <c r="J341" i="1"/>
  <c r="H341" i="1"/>
  <c r="F425" i="1"/>
  <c r="F341" i="1"/>
  <c r="F299" i="1"/>
  <c r="F257" i="1"/>
  <c r="F173" i="1"/>
  <c r="J89" i="1"/>
  <c r="H89" i="1"/>
  <c r="F89" i="1"/>
  <c r="I47" i="1"/>
  <c r="G47" i="1"/>
  <c r="H47" i="1"/>
  <c r="J47" i="1"/>
  <c r="I594" i="1" l="1"/>
  <c r="J594" i="1"/>
  <c r="G594" i="1"/>
  <c r="H594" i="1"/>
  <c r="F594" i="1"/>
  <c r="L89" i="1"/>
  <c r="L59" i="1"/>
  <c r="L452" i="1"/>
  <c r="L447" i="1"/>
  <c r="L578" i="1"/>
  <c r="L573" i="1"/>
  <c r="L536" i="1"/>
  <c r="L531" i="1"/>
  <c r="L227" i="1"/>
  <c r="L257" i="1"/>
  <c r="L353" i="1"/>
  <c r="L383" i="1"/>
  <c r="L437" i="1"/>
  <c r="L467" i="1"/>
  <c r="L299" i="1"/>
  <c r="L269" i="1"/>
  <c r="L341" i="1"/>
  <c r="L311" i="1"/>
  <c r="L593" i="1"/>
  <c r="L563" i="1"/>
  <c r="L551" i="1"/>
  <c r="L521" i="1"/>
  <c r="L494" i="1"/>
  <c r="L489" i="1"/>
  <c r="L479" i="1"/>
  <c r="L509" i="1"/>
  <c r="L425" i="1"/>
  <c r="L395" i="1"/>
  <c r="L215" i="1"/>
  <c r="L185" i="1"/>
  <c r="L585" i="1"/>
  <c r="L466" i="1"/>
  <c r="L173" i="1"/>
  <c r="L123" i="1"/>
  <c r="L256" i="1"/>
  <c r="L592" i="1"/>
  <c r="L340" i="1"/>
  <c r="L543" i="1"/>
  <c r="L165" i="1"/>
  <c r="L501" i="1"/>
  <c r="L207" i="1"/>
  <c r="L550" i="1"/>
  <c r="L249" i="1"/>
  <c r="L508" i="1"/>
  <c r="L172" i="1"/>
  <c r="L291" i="1"/>
  <c r="L333" i="1"/>
  <c r="L81" i="1"/>
  <c r="L214" i="1"/>
  <c r="L46" i="1"/>
  <c r="L298" i="1"/>
  <c r="L424" i="1"/>
  <c r="L143" i="1"/>
  <c r="L417" i="1"/>
  <c r="L39" i="1"/>
  <c r="L17" i="1"/>
  <c r="L47" i="1"/>
  <c r="L594" i="1"/>
  <c r="L382" i="1"/>
  <c r="L459" i="1"/>
  <c r="L375" i="1"/>
  <c r="L88" i="1"/>
  <c r="L101" i="1"/>
  <c r="L131" i="1"/>
  <c r="L140" i="1"/>
  <c r="L130" i="1"/>
</calcChain>
</file>

<file path=xl/sharedStrings.xml><?xml version="1.0" encoding="utf-8"?>
<sst xmlns="http://schemas.openxmlformats.org/spreadsheetml/2006/main" count="616" uniqueCount="108">
  <si>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</si>
  <si>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</si>
  <si>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</si>
  <si>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</si>
  <si>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</si>
  <si>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</si>
  <si>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</si>
  <si>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</si>
  <si>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</si>
  <si>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</si>
  <si>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</si>
  <si>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</si>
  <si>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</si>
  <si>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</si>
  <si>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</si>
  <si>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</si>
  <si>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</si>
  <si>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</si>
  <si>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</si>
  <si>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</si>
  <si>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</si>
  <si>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</si>
  <si>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</si>
  <si>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</si>
  <si>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</si>
  <si>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</si>
  <si>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</si>
  <si>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</si>
  <si>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</si>
  <si>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</si>
  <si>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</si>
  <si>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</si>
  <si>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</si>
  <si>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</si>
  <si>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</si>
  <si>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</si>
  <si>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</si>
  <si>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</si>
  <si>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</si>
  <si>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</si>
  <si>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</si>
  <si>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</si>
  <si>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</si>
  <si>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</si>
  <si>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</si>
  <si>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МКОУ 2-Сибирцевская СОШ</t>
  </si>
  <si>
    <t>директор</t>
  </si>
  <si>
    <t>Л.Т.Мельникова</t>
  </si>
  <si>
    <t>54-2з</t>
  </si>
  <si>
    <t>54-4г</t>
  </si>
  <si>
    <t>пром</t>
  </si>
  <si>
    <t>фрукт</t>
  </si>
  <si>
    <t>яблоко</t>
  </si>
  <si>
    <t>54-16з</t>
  </si>
  <si>
    <t>макароны отварные</t>
  </si>
  <si>
    <t>картофельное пюре</t>
  </si>
  <si>
    <t>плов из  отварной говядины</t>
  </si>
  <si>
    <t>котлета</t>
  </si>
  <si>
    <t>капуста тушеная</t>
  </si>
  <si>
    <t>апельсин</t>
  </si>
  <si>
    <t>кефир</t>
  </si>
  <si>
    <t>54-8с</t>
  </si>
  <si>
    <t>54-1о</t>
  </si>
  <si>
    <t>54-7з</t>
  </si>
  <si>
    <t>54-1с</t>
  </si>
  <si>
    <t>54-8г</t>
  </si>
  <si>
    <t>54-7с</t>
  </si>
  <si>
    <t>54-1т</t>
  </si>
  <si>
    <t>54-11м</t>
  </si>
  <si>
    <t>54-1хн</t>
  </si>
  <si>
    <t>54-1г</t>
  </si>
  <si>
    <t>54-25хн</t>
  </si>
  <si>
    <t>54-3з</t>
  </si>
  <si>
    <t>54-11р</t>
  </si>
  <si>
    <t>54-11г</t>
  </si>
  <si>
    <t>54-13з</t>
  </si>
  <si>
    <t>54-3 соус</t>
  </si>
  <si>
    <t>54-8з</t>
  </si>
  <si>
    <t>54-12с</t>
  </si>
  <si>
    <t>огурец  в нарезке</t>
  </si>
  <si>
    <t>огурец  нарезке</t>
  </si>
  <si>
    <t>помидор в нарезке</t>
  </si>
  <si>
    <t>омлет натуральный</t>
  </si>
  <si>
    <t>запеканка из творога</t>
  </si>
  <si>
    <t xml:space="preserve">хлеб </t>
  </si>
  <si>
    <t>рыба тушеная в томате с овощами (минтай)</t>
  </si>
  <si>
    <t>каша гречневая рассыпчатая</t>
  </si>
  <si>
    <t>компот из смеси сухофруктов</t>
  </si>
  <si>
    <t>суп гороховый</t>
  </si>
  <si>
    <t>суп с рыбными консервами(горбуша)</t>
  </si>
  <si>
    <t>суп картофельный с макаронными изделиями</t>
  </si>
  <si>
    <t>щи из свежей капусты со сметаной</t>
  </si>
  <si>
    <t xml:space="preserve">салат из белокачанной капусты </t>
  </si>
  <si>
    <t>кисель из клюквы</t>
  </si>
  <si>
    <t>компот из смеси  сухофруктов</t>
  </si>
  <si>
    <t>винегрет  с растительным маслом</t>
  </si>
  <si>
    <t>соус красный основной,тефтели</t>
  </si>
  <si>
    <t xml:space="preserve"> шницель,соус красный основной</t>
  </si>
  <si>
    <t>салат из свеклы отварной,сыр твердый в нарезке</t>
  </si>
  <si>
    <t xml:space="preserve"> сосиска отварная ,соус красный основной</t>
  </si>
  <si>
    <t>54-3соус</t>
  </si>
  <si>
    <t>сок персиковый</t>
  </si>
  <si>
    <t>сок яблочный</t>
  </si>
  <si>
    <t>кисель</t>
  </si>
  <si>
    <t>сок вишневый</t>
  </si>
  <si>
    <t>банан</t>
  </si>
  <si>
    <t>кисель из клювы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</si>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</sst>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O394" sqref="O3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 t="s">
        <v>46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22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79</v>
      </c>
      <c r="F18" s="51">
        <v>100</v>
      </c>
      <c r="G18" s="51">
        <v>0.5</v>
      </c>
      <c r="H18" s="51">
        <v>0</v>
      </c>
      <c r="I18" s="51">
        <v>1.5</v>
      </c>
      <c r="J18" s="51">
        <v>8.5</v>
      </c>
      <c r="K18" s="52" t="s">
        <v>48</v>
      </c>
      <c r="L18" s="51">
        <v>10.6</v>
      </c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 t="s">
        <v>96</v>
      </c>
      <c r="F20" s="51">
        <v>120</v>
      </c>
      <c r="G20" s="51">
        <v>10</v>
      </c>
      <c r="H20" s="51">
        <v>14</v>
      </c>
      <c r="I20" s="51">
        <v>16</v>
      </c>
      <c r="J20" s="51">
        <v>185</v>
      </c>
      <c r="K20" s="52" t="s">
        <v>76</v>
      </c>
      <c r="L20" s="51">
        <v>33.82</v>
      </c>
    </row>
    <row r="21" spans="1:12" ht="15" x14ac:dyDescent="0.25">
      <c r="A21" s="25"/>
      <c r="B21" s="16"/>
      <c r="C21" s="11"/>
      <c r="D21" s="7" t="s">
        <v>30</v>
      </c>
      <c r="E21" s="50" t="s">
        <v>86</v>
      </c>
      <c r="F21" s="51">
        <v>200</v>
      </c>
      <c r="G21" s="51">
        <v>8.3000000000000007</v>
      </c>
      <c r="H21" s="51">
        <v>6.3</v>
      </c>
      <c r="I21" s="51">
        <v>26</v>
      </c>
      <c r="J21" s="51">
        <v>311.60000000000002</v>
      </c>
      <c r="K21" s="52" t="s">
        <v>49</v>
      </c>
      <c r="L21" s="51">
        <v>19.78</v>
      </c>
    </row>
    <row r="22" spans="1:12" ht="15" x14ac:dyDescent="0.25">
      <c r="A22" s="25"/>
      <c r="B22" s="16"/>
      <c r="C22" s="11"/>
      <c r="D22" s="7" t="s">
        <v>31</v>
      </c>
      <c r="E22" s="50" t="s">
        <v>101</v>
      </c>
      <c r="F22" s="51">
        <v>200</v>
      </c>
      <c r="G22" s="51">
        <v>3</v>
      </c>
      <c r="H22" s="51">
        <v>4</v>
      </c>
      <c r="I22" s="51">
        <v>26</v>
      </c>
      <c r="J22" s="51">
        <v>96</v>
      </c>
      <c r="K22" s="52" t="s">
        <v>50</v>
      </c>
      <c r="L22" s="51">
        <v>19.45</v>
      </c>
    </row>
    <row r="23" spans="1:12" ht="15" x14ac:dyDescent="0.25">
      <c r="A23" s="25"/>
      <c r="B23" s="16"/>
      <c r="C23" s="11"/>
      <c r="D23" s="7" t="s">
        <v>32</v>
      </c>
      <c r="E23" s="50" t="s">
        <v>84</v>
      </c>
      <c r="F23" s="51">
        <v>80</v>
      </c>
      <c r="G23" s="51">
        <v>6.08</v>
      </c>
      <c r="H23" s="51">
        <v>0.72</v>
      </c>
      <c r="I23" s="51">
        <v>38.72</v>
      </c>
      <c r="J23" s="51">
        <v>185.6</v>
      </c>
      <c r="K23" s="52" t="s">
        <v>50</v>
      </c>
      <c r="L23" s="51">
        <v>4.32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700</v>
      </c>
      <c r="G27" s="21">
        <f t="shared" ref="G27:J27" si="3">SUM(G18:G26)</f>
        <v>27.880000000000003</v>
      </c>
      <c r="H27" s="21">
        <f t="shared" si="3"/>
        <v>25.02</v>
      </c>
      <c r="I27" s="21">
        <f t="shared" si="3"/>
        <v>108.22</v>
      </c>
      <c r="J27" s="21">
        <f t="shared" si="3"/>
        <v>786.7</v>
      </c>
      <c r="K27" s="27"/>
      <c r="L27" s="21">
        <f>SUM(L18:L26)</f>
        <v>87.97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/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700</v>
      </c>
      <c r="G47" s="34">
        <f t="shared" ref="G47:J47" si="7">G13+G17+G27+G32+G39+G46</f>
        <v>27.880000000000003</v>
      </c>
      <c r="H47" s="34">
        <f t="shared" si="7"/>
        <v>25.02</v>
      </c>
      <c r="I47" s="34">
        <f t="shared" si="7"/>
        <v>108.22</v>
      </c>
      <c r="J47" s="34">
        <f t="shared" si="7"/>
        <v>786.7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95</v>
      </c>
      <c r="F60" s="51">
        <v>100</v>
      </c>
      <c r="G60" s="51">
        <v>0.6</v>
      </c>
      <c r="H60" s="51">
        <v>5.3</v>
      </c>
      <c r="I60" s="51">
        <v>4.0999999999999996</v>
      </c>
      <c r="J60" s="51">
        <v>67.099999999999994</v>
      </c>
      <c r="K60" s="52" t="s">
        <v>53</v>
      </c>
      <c r="L60" s="51">
        <v>15.5</v>
      </c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 t="s">
        <v>97</v>
      </c>
      <c r="F62" s="51">
        <v>120</v>
      </c>
      <c r="G62" s="51">
        <v>10</v>
      </c>
      <c r="H62" s="51">
        <v>10</v>
      </c>
      <c r="I62" s="51">
        <v>14</v>
      </c>
      <c r="J62" s="51">
        <v>110.1</v>
      </c>
      <c r="K62" s="52" t="s">
        <v>76</v>
      </c>
      <c r="L62" s="51">
        <v>41.93</v>
      </c>
    </row>
    <row r="63" spans="1:12" ht="15" x14ac:dyDescent="0.25">
      <c r="A63" s="15"/>
      <c r="B63" s="16"/>
      <c r="C63" s="11"/>
      <c r="D63" s="7" t="s">
        <v>30</v>
      </c>
      <c r="E63" s="50" t="s">
        <v>54</v>
      </c>
      <c r="F63" s="51">
        <v>200</v>
      </c>
      <c r="G63" s="51">
        <v>5.4</v>
      </c>
      <c r="H63" s="51">
        <v>4.9000000000000004</v>
      </c>
      <c r="I63" s="51">
        <v>32.799999999999997</v>
      </c>
      <c r="J63" s="51">
        <v>262.39999999999998</v>
      </c>
      <c r="K63" s="52" t="s">
        <v>70</v>
      </c>
      <c r="L63" s="51">
        <v>18</v>
      </c>
    </row>
    <row r="64" spans="1:12" ht="15" x14ac:dyDescent="0.25">
      <c r="A64" s="15"/>
      <c r="B64" s="16"/>
      <c r="C64" s="11"/>
      <c r="D64" s="7" t="s">
        <v>31</v>
      </c>
      <c r="E64" s="50" t="s">
        <v>87</v>
      </c>
      <c r="F64" s="51">
        <v>200</v>
      </c>
      <c r="G64" s="51">
        <v>0.5</v>
      </c>
      <c r="H64" s="51">
        <v>0</v>
      </c>
      <c r="I64" s="51">
        <v>19.8</v>
      </c>
      <c r="J64" s="51">
        <v>81</v>
      </c>
      <c r="K64" s="52" t="s">
        <v>69</v>
      </c>
      <c r="L64" s="51">
        <v>8.2200000000000006</v>
      </c>
    </row>
    <row r="65" spans="1:12" ht="15" x14ac:dyDescent="0.25">
      <c r="A65" s="15"/>
      <c r="B65" s="16"/>
      <c r="C65" s="11"/>
      <c r="D65" s="7" t="s">
        <v>32</v>
      </c>
      <c r="E65" s="50" t="s">
        <v>84</v>
      </c>
      <c r="F65" s="51">
        <v>80</v>
      </c>
      <c r="G65" s="51">
        <v>6.08</v>
      </c>
      <c r="H65" s="51">
        <v>0.72</v>
      </c>
      <c r="I65" s="51">
        <v>38.72</v>
      </c>
      <c r="J65" s="51">
        <v>185.6</v>
      </c>
      <c r="K65" s="52" t="s">
        <v>50</v>
      </c>
      <c r="L65" s="51">
        <v>4.32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700</v>
      </c>
      <c r="G69" s="21">
        <f t="shared" ref="G69" si="18">SUM(G60:G68)</f>
        <v>22.58</v>
      </c>
      <c r="H69" s="21">
        <f t="shared" ref="H69" si="19">SUM(H60:H68)</f>
        <v>20.92</v>
      </c>
      <c r="I69" s="21">
        <f t="shared" ref="I69" si="20">SUM(I60:I68)</f>
        <v>109.42</v>
      </c>
      <c r="J69" s="21">
        <f t="shared" ref="J69" si="21">SUM(J60:J68)</f>
        <v>706.19999999999993</v>
      </c>
      <c r="K69" s="27"/>
      <c r="L69" s="21">
        <f>SUM(L60:L68)</f>
        <v>87.97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2">SUM(G70:G73)</f>
        <v>0</v>
      </c>
      <c r="H74" s="21">
        <f t="shared" ref="H74" si="23">SUM(H70:H73)</f>
        <v>0</v>
      </c>
      <c r="I74" s="21">
        <f t="shared" ref="I74" si="24">SUM(I70:I73)</f>
        <v>0</v>
      </c>
      <c r="J74" s="21">
        <f t="shared" ref="J74" si="25">SUM(J70:J73)</f>
        <v>0</v>
      </c>
      <c r="K74" s="27"/>
      <c r="L74" s="21"/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700</v>
      </c>
      <c r="G89" s="34">
        <f t="shared" ref="G89" si="36">G55+G59+G69+G74+G81+G88</f>
        <v>22.58</v>
      </c>
      <c r="H89" s="34">
        <f t="shared" ref="H89" si="37">H55+H59+H69+H74+H81+H88</f>
        <v>20.92</v>
      </c>
      <c r="I89" s="34">
        <f t="shared" ref="I89" si="38">I55+I59+I69+I74+I81+I88</f>
        <v>109.42</v>
      </c>
      <c r="J89" s="34">
        <f t="shared" ref="J89" si="39">J55+J59+J69+J74+J81+J88</f>
        <v>706.19999999999993</v>
      </c>
      <c r="K89" s="35"/>
      <c r="L89" s="34">
        <f t="shared" ref="L89" ca="1" si="40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1">SUM(G90:G96)</f>
        <v>0</v>
      </c>
      <c r="H97" s="21">
        <f t="shared" ref="H97" si="42">SUM(H90:H96)</f>
        <v>0</v>
      </c>
      <c r="I97" s="21">
        <f t="shared" ref="I97" si="43">SUM(I90:I96)</f>
        <v>0</v>
      </c>
      <c r="J97" s="21">
        <f t="shared" ref="J97" si="44">SUM(J90:J96)</f>
        <v>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5">SUM(G98:G100)</f>
        <v>0</v>
      </c>
      <c r="H101" s="21">
        <f t="shared" ref="H101" si="46">SUM(H98:H100)</f>
        <v>0</v>
      </c>
      <c r="I101" s="21">
        <f t="shared" ref="I101" si="47">SUM(I98:I100)</f>
        <v>0</v>
      </c>
      <c r="J101" s="21">
        <f t="shared" ref="J101" si="48">SUM(J98:J100)</f>
        <v>0</v>
      </c>
      <c r="K101" s="27"/>
      <c r="L101" s="21">
        <f t="shared" ref="L101" ca="1" si="49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92</v>
      </c>
      <c r="F102" s="51">
        <v>80</v>
      </c>
      <c r="G102" s="51">
        <v>1.6</v>
      </c>
      <c r="H102" s="51">
        <v>2.1</v>
      </c>
      <c r="I102" s="51">
        <v>7.2</v>
      </c>
      <c r="J102" s="51">
        <v>85.7</v>
      </c>
      <c r="K102" s="52" t="s">
        <v>63</v>
      </c>
      <c r="L102" s="51">
        <v>9.9</v>
      </c>
    </row>
    <row r="103" spans="1:12" ht="15" x14ac:dyDescent="0.25">
      <c r="A103" s="25"/>
      <c r="B103" s="16"/>
      <c r="C103" s="11"/>
      <c r="D103" s="7" t="s">
        <v>28</v>
      </c>
      <c r="E103" s="50" t="s">
        <v>91</v>
      </c>
      <c r="F103" s="51">
        <v>250</v>
      </c>
      <c r="G103" s="51">
        <v>10</v>
      </c>
      <c r="H103" s="51">
        <v>9</v>
      </c>
      <c r="I103" s="51">
        <v>37</v>
      </c>
      <c r="J103" s="51">
        <v>165</v>
      </c>
      <c r="K103" s="52" t="s">
        <v>64</v>
      </c>
      <c r="L103" s="51">
        <v>33.159999999999997</v>
      </c>
    </row>
    <row r="104" spans="1:12" ht="15" x14ac:dyDescent="0.25">
      <c r="A104" s="25"/>
      <c r="B104" s="16"/>
      <c r="C104" s="11"/>
      <c r="D104" s="7" t="s">
        <v>29</v>
      </c>
      <c r="E104" s="50" t="s">
        <v>82</v>
      </c>
      <c r="F104" s="51">
        <v>150</v>
      </c>
      <c r="G104" s="51">
        <v>12.7</v>
      </c>
      <c r="H104" s="51">
        <v>18</v>
      </c>
      <c r="I104" s="51">
        <v>3</v>
      </c>
      <c r="J104" s="51">
        <v>225.5</v>
      </c>
      <c r="K104" s="52" t="s">
        <v>62</v>
      </c>
      <c r="L104" s="51">
        <v>32.090000000000003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106</v>
      </c>
      <c r="F106" s="51">
        <v>200</v>
      </c>
      <c r="G106" s="51">
        <v>0.1</v>
      </c>
      <c r="H106" s="51">
        <v>0</v>
      </c>
      <c r="I106" s="51">
        <v>14.1</v>
      </c>
      <c r="J106" s="51">
        <v>57</v>
      </c>
      <c r="K106" s="52" t="s">
        <v>71</v>
      </c>
      <c r="L106" s="51">
        <v>8.5</v>
      </c>
    </row>
    <row r="107" spans="1:12" ht="15" x14ac:dyDescent="0.25">
      <c r="A107" s="25"/>
      <c r="B107" s="16"/>
      <c r="C107" s="11"/>
      <c r="D107" s="7" t="s">
        <v>32</v>
      </c>
      <c r="E107" s="50" t="s">
        <v>84</v>
      </c>
      <c r="F107" s="51">
        <v>80</v>
      </c>
      <c r="G107" s="51">
        <v>6.08</v>
      </c>
      <c r="H107" s="51">
        <v>0.72</v>
      </c>
      <c r="I107" s="51">
        <v>38.72</v>
      </c>
      <c r="J107" s="51">
        <v>185.6</v>
      </c>
      <c r="K107" s="52" t="s">
        <v>50</v>
      </c>
      <c r="L107" s="51">
        <v>4.32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0">SUM(G102:G110)</f>
        <v>30.479999999999997</v>
      </c>
      <c r="H111" s="21">
        <f t="shared" ref="H111" si="51">SUM(H102:H110)</f>
        <v>29.82</v>
      </c>
      <c r="I111" s="21">
        <f t="shared" ref="I111" si="52">SUM(I102:I110)</f>
        <v>100.02000000000001</v>
      </c>
      <c r="J111" s="21">
        <f t="shared" ref="J111" si="53">SUM(J102:J110)</f>
        <v>718.80000000000007</v>
      </c>
      <c r="K111" s="27"/>
      <c r="L111" s="21">
        <f>SUM(L102:L110)</f>
        <v>87.97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4">SUM(G112:G115)</f>
        <v>0</v>
      </c>
      <c r="H116" s="21">
        <f t="shared" ref="H116" si="55">SUM(H112:H115)</f>
        <v>0</v>
      </c>
      <c r="I116" s="21">
        <f t="shared" ref="I116" si="56">SUM(I112:I115)</f>
        <v>0</v>
      </c>
      <c r="J116" s="21">
        <f t="shared" ref="J116" si="57">SUM(J112:J115)</f>
        <v>0</v>
      </c>
      <c r="K116" s="27"/>
      <c r="L116" s="21"/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8">SUM(G117:G122)</f>
        <v>0</v>
      </c>
      <c r="H123" s="21">
        <f t="shared" ref="H123" si="59">SUM(H117:H122)</f>
        <v>0</v>
      </c>
      <c r="I123" s="21">
        <f t="shared" ref="I123" si="60">SUM(I117:I122)</f>
        <v>0</v>
      </c>
      <c r="J123" s="21">
        <f t="shared" ref="J123" si="61">SUM(J117:J122)</f>
        <v>0</v>
      </c>
      <c r="K123" s="27"/>
      <c r="L123" s="21">
        <f t="shared" ref="L123" ca="1" si="62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3">SUM(G124:G129)</f>
        <v>0</v>
      </c>
      <c r="H130" s="21">
        <f t="shared" ref="H130" si="64">SUM(H124:H129)</f>
        <v>0</v>
      </c>
      <c r="I130" s="21">
        <f t="shared" ref="I130" si="65">SUM(I124:I129)</f>
        <v>0</v>
      </c>
      <c r="J130" s="21">
        <f t="shared" ref="J130" si="66">SUM(J124:J129)</f>
        <v>0</v>
      </c>
      <c r="K130" s="27"/>
      <c r="L130" s="21">
        <f t="shared" ref="L130" ca="1" si="67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760</v>
      </c>
      <c r="G131" s="34">
        <f t="shared" ref="G131" si="68">G97+G101+G111+G116+G123+G130</f>
        <v>30.479999999999997</v>
      </c>
      <c r="H131" s="34">
        <f t="shared" ref="H131" si="69">H97+H101+H111+H116+H123+H130</f>
        <v>29.82</v>
      </c>
      <c r="I131" s="34">
        <f t="shared" ref="I131" si="70">I97+I101+I111+I116+I123+I130</f>
        <v>100.02000000000001</v>
      </c>
      <c r="J131" s="34">
        <f t="shared" ref="J131" si="71">J97+J101+J111+J116+J123+J130</f>
        <v>718.80000000000007</v>
      </c>
      <c r="K131" s="35"/>
      <c r="L131" s="34">
        <f t="shared" ref="L131" ca="1" si="72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3">SUM(G132:G138)</f>
        <v>0</v>
      </c>
      <c r="H139" s="21">
        <f t="shared" ref="H139" si="74">SUM(H132:H138)</f>
        <v>0</v>
      </c>
      <c r="I139" s="21">
        <f t="shared" ref="I139" si="75">SUM(I132:I138)</f>
        <v>0</v>
      </c>
      <c r="J139" s="21">
        <f t="shared" ref="J139" si="76">SUM(J132:J138)</f>
        <v>0</v>
      </c>
      <c r="K139" s="27"/>
      <c r="L139" s="21">
        <f t="shared" ref="L139:L181" si="77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>
        <f ca="1">SUM(L139,L131,L89)</f>
        <v>0</v>
      </c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8">SUM(G140:G142)</f>
        <v>0</v>
      </c>
      <c r="H143" s="21">
        <f t="shared" ref="H143" si="79">SUM(H140:H142)</f>
        <v>0</v>
      </c>
      <c r="I143" s="21">
        <f t="shared" ref="I143" si="80">SUM(I140:I142)</f>
        <v>0</v>
      </c>
      <c r="J143" s="21">
        <f t="shared" ref="J143" si="81">SUM(J140:J142)</f>
        <v>0</v>
      </c>
      <c r="K143" s="27"/>
      <c r="L143" s="21">
        <f t="shared" ref="L143" ca="1" si="82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81</v>
      </c>
      <c r="F144" s="51">
        <v>100</v>
      </c>
      <c r="G144" s="51">
        <v>0.35</v>
      </c>
      <c r="H144" s="51">
        <v>0.05</v>
      </c>
      <c r="I144" s="51">
        <v>1.1499999999999999</v>
      </c>
      <c r="J144" s="51">
        <v>21</v>
      </c>
      <c r="K144" s="52" t="s">
        <v>72</v>
      </c>
      <c r="L144" s="51">
        <v>20</v>
      </c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85</v>
      </c>
      <c r="F146" s="51">
        <v>120</v>
      </c>
      <c r="G146" s="51">
        <v>10</v>
      </c>
      <c r="H146" s="51">
        <v>11</v>
      </c>
      <c r="I146" s="51">
        <v>23</v>
      </c>
      <c r="J146" s="51">
        <v>225</v>
      </c>
      <c r="K146" s="52" t="s">
        <v>73</v>
      </c>
      <c r="L146" s="51">
        <v>35.42</v>
      </c>
    </row>
    <row r="147" spans="1:12" ht="15" x14ac:dyDescent="0.25">
      <c r="A147" s="25"/>
      <c r="B147" s="16"/>
      <c r="C147" s="11"/>
      <c r="D147" s="7" t="s">
        <v>30</v>
      </c>
      <c r="E147" s="50" t="s">
        <v>55</v>
      </c>
      <c r="F147" s="51">
        <v>200</v>
      </c>
      <c r="G147" s="51">
        <v>3.2</v>
      </c>
      <c r="H147" s="51">
        <v>5.2</v>
      </c>
      <c r="I147" s="51">
        <v>19.8</v>
      </c>
      <c r="J147" s="51">
        <v>185.8</v>
      </c>
      <c r="K147" s="52" t="s">
        <v>74</v>
      </c>
      <c r="L147" s="51">
        <v>11.26</v>
      </c>
    </row>
    <row r="148" spans="1:12" ht="15" x14ac:dyDescent="0.25">
      <c r="A148" s="25"/>
      <c r="B148" s="16"/>
      <c r="C148" s="11"/>
      <c r="D148" s="7" t="s">
        <v>31</v>
      </c>
      <c r="E148" s="50" t="s">
        <v>102</v>
      </c>
      <c r="F148" s="51">
        <v>200</v>
      </c>
      <c r="G148" s="51">
        <v>1</v>
      </c>
      <c r="H148" s="51">
        <v>4</v>
      </c>
      <c r="I148" s="51">
        <v>20</v>
      </c>
      <c r="J148" s="51">
        <v>92</v>
      </c>
      <c r="K148" s="52" t="s">
        <v>50</v>
      </c>
      <c r="L148" s="51">
        <v>16.97</v>
      </c>
    </row>
    <row r="149" spans="1:12" ht="15" x14ac:dyDescent="0.25">
      <c r="A149" s="25"/>
      <c r="B149" s="16"/>
      <c r="C149" s="11"/>
      <c r="D149" s="7" t="s">
        <v>32</v>
      </c>
      <c r="E149" s="50" t="s">
        <v>84</v>
      </c>
      <c r="F149" s="51">
        <v>80</v>
      </c>
      <c r="G149" s="51">
        <v>6.08</v>
      </c>
      <c r="H149" s="51">
        <v>0.72</v>
      </c>
      <c r="I149" s="51">
        <v>38.72</v>
      </c>
      <c r="J149" s="51">
        <v>185.6</v>
      </c>
      <c r="K149" s="52" t="s">
        <v>50</v>
      </c>
      <c r="L149" s="51">
        <v>4.32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 t="s">
        <v>51</v>
      </c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700</v>
      </c>
      <c r="G153" s="21">
        <f t="shared" ref="G153" si="83">SUM(G144:G152)</f>
        <v>20.630000000000003</v>
      </c>
      <c r="H153" s="21">
        <f t="shared" ref="H153" si="84">SUM(H144:H152)</f>
        <v>20.97</v>
      </c>
      <c r="I153" s="21">
        <f t="shared" ref="I153" si="85">SUM(I144:I152)</f>
        <v>102.67</v>
      </c>
      <c r="J153" s="21">
        <f t="shared" ref="J153" si="86">SUM(J144:J152)</f>
        <v>709.4</v>
      </c>
      <c r="K153" s="27"/>
      <c r="L153" s="21">
        <f>SUM(L144:L152)</f>
        <v>87.97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7">SUM(G154:G157)</f>
        <v>0</v>
      </c>
      <c r="H158" s="21">
        <f t="shared" ref="H158" si="88">SUM(H154:H157)</f>
        <v>0</v>
      </c>
      <c r="I158" s="21">
        <f t="shared" ref="I158" si="89">SUM(I154:I157)</f>
        <v>0</v>
      </c>
      <c r="J158" s="21">
        <f t="shared" ref="J158" si="90">SUM(J154:J157)</f>
        <v>0</v>
      </c>
      <c r="K158" s="27"/>
      <c r="L158" s="21"/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1">SUM(G159:G164)</f>
        <v>0</v>
      </c>
      <c r="H165" s="21">
        <f t="shared" ref="H165" si="92">SUM(H159:H164)</f>
        <v>0</v>
      </c>
      <c r="I165" s="21">
        <f t="shared" ref="I165" si="93">SUM(I159:I164)</f>
        <v>0</v>
      </c>
      <c r="J165" s="21">
        <f t="shared" ref="J165" si="94">SUM(J159:J164)</f>
        <v>0</v>
      </c>
      <c r="K165" s="27"/>
      <c r="L165" s="21">
        <f t="shared" ref="L165" ca="1" si="95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6">SUM(G166:G171)</f>
        <v>0</v>
      </c>
      <c r="H172" s="21">
        <f t="shared" ref="H172" si="97">SUM(H166:H171)</f>
        <v>0</v>
      </c>
      <c r="I172" s="21">
        <f t="shared" ref="I172" si="98">SUM(I166:I171)</f>
        <v>0</v>
      </c>
      <c r="J172" s="21">
        <f t="shared" ref="J172" si="99">SUM(J166:J171)</f>
        <v>0</v>
      </c>
      <c r="K172" s="27"/>
      <c r="L172" s="21">
        <f t="shared" ref="L172" ca="1" si="100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700</v>
      </c>
      <c r="G173" s="34">
        <f t="shared" ref="G173" si="101">G139+G143+G153+G158+G165+G172</f>
        <v>20.630000000000003</v>
      </c>
      <c r="H173" s="34">
        <f t="shared" ref="H173" si="102">H139+H143+H153+H158+H165+H172</f>
        <v>20.97</v>
      </c>
      <c r="I173" s="34">
        <f t="shared" ref="I173" si="103">I139+I143+I153+I158+I165+I172</f>
        <v>102.67</v>
      </c>
      <c r="J173" s="34">
        <f t="shared" ref="J173" si="104">J139+J143+J153+J158+J165+J172</f>
        <v>709.4</v>
      </c>
      <c r="K173" s="35"/>
      <c r="L173" s="34">
        <f t="shared" ref="L173" ca="1" si="105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06">SUM(G174:G180)</f>
        <v>0</v>
      </c>
      <c r="H181" s="21">
        <f t="shared" ref="H181" si="107">SUM(H174:H180)</f>
        <v>0</v>
      </c>
      <c r="I181" s="21">
        <f t="shared" ref="I181" si="108">SUM(I174:I180)</f>
        <v>0</v>
      </c>
      <c r="J181" s="21">
        <f t="shared" ref="J181" si="109">SUM(J174:J180)</f>
        <v>0</v>
      </c>
      <c r="K181" s="27"/>
      <c r="L181" s="21">
        <f t="shared" si="77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0">SUM(G182:G184)</f>
        <v>0</v>
      </c>
      <c r="H185" s="21">
        <f t="shared" ref="H185" si="111">SUM(H182:H184)</f>
        <v>0</v>
      </c>
      <c r="I185" s="21">
        <f t="shared" ref="I185" si="112">SUM(I182:I184)</f>
        <v>0</v>
      </c>
      <c r="J185" s="21">
        <f t="shared" ref="J185" si="113">SUM(J182:J184)</f>
        <v>0</v>
      </c>
      <c r="K185" s="27"/>
      <c r="L185" s="21">
        <f t="shared" ref="L185" ca="1" si="114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80</v>
      </c>
      <c r="F186" s="51">
        <v>100</v>
      </c>
      <c r="G186" s="51">
        <v>0.5</v>
      </c>
      <c r="H186" s="51">
        <v>0.1</v>
      </c>
      <c r="I186" s="51">
        <v>1.5</v>
      </c>
      <c r="J186" s="51">
        <v>8.5</v>
      </c>
      <c r="K186" s="52" t="s">
        <v>48</v>
      </c>
      <c r="L186" s="51">
        <v>10.6</v>
      </c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56</v>
      </c>
      <c r="F188" s="51">
        <v>250</v>
      </c>
      <c r="G188" s="51">
        <v>12</v>
      </c>
      <c r="H188" s="51">
        <v>19</v>
      </c>
      <c r="I188" s="51">
        <v>35</v>
      </c>
      <c r="J188" s="51">
        <v>435.4</v>
      </c>
      <c r="K188" s="52" t="s">
        <v>68</v>
      </c>
      <c r="L188" s="51">
        <v>41.56</v>
      </c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94</v>
      </c>
      <c r="F190" s="51">
        <v>200</v>
      </c>
      <c r="G190" s="51">
        <v>0.5</v>
      </c>
      <c r="H190" s="51">
        <v>0</v>
      </c>
      <c r="I190" s="51">
        <v>19.8</v>
      </c>
      <c r="J190" s="51">
        <v>81</v>
      </c>
      <c r="K190" s="52" t="s">
        <v>69</v>
      </c>
      <c r="L190" s="51">
        <v>8.2200000000000006</v>
      </c>
    </row>
    <row r="191" spans="1:12" ht="15" x14ac:dyDescent="0.25">
      <c r="A191" s="25"/>
      <c r="B191" s="16"/>
      <c r="C191" s="11"/>
      <c r="D191" s="7" t="s">
        <v>32</v>
      </c>
      <c r="E191" s="50" t="s">
        <v>84</v>
      </c>
      <c r="F191" s="51">
        <v>80</v>
      </c>
      <c r="G191" s="51">
        <v>6.08</v>
      </c>
      <c r="H191" s="51">
        <v>0.72</v>
      </c>
      <c r="I191" s="51">
        <v>38.72</v>
      </c>
      <c r="J191" s="51">
        <v>185.6</v>
      </c>
      <c r="K191" s="52" t="s">
        <v>50</v>
      </c>
      <c r="L191" s="51">
        <v>4.32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 t="s">
        <v>59</v>
      </c>
      <c r="F194" s="51">
        <v>150</v>
      </c>
      <c r="G194" s="51">
        <v>1.08</v>
      </c>
      <c r="H194" s="51">
        <v>0.24</v>
      </c>
      <c r="I194" s="51">
        <v>12.5</v>
      </c>
      <c r="J194" s="51">
        <v>51.6</v>
      </c>
      <c r="K194" s="52" t="s">
        <v>50</v>
      </c>
      <c r="L194" s="51">
        <v>23.27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780</v>
      </c>
      <c r="G195" s="21">
        <f t="shared" ref="G195" si="115">SUM(G186:G194)</f>
        <v>20.159999999999997</v>
      </c>
      <c r="H195" s="21">
        <f t="shared" ref="H195" si="116">SUM(H186:H194)</f>
        <v>20.059999999999999</v>
      </c>
      <c r="I195" s="21">
        <f t="shared" ref="I195" si="117">SUM(I186:I194)</f>
        <v>107.52</v>
      </c>
      <c r="J195" s="21">
        <f t="shared" ref="J195" si="118">SUM(J186:J194)</f>
        <v>762.1</v>
      </c>
      <c r="K195" s="27"/>
      <c r="L195" s="21">
        <f>SUM(L186:L194)</f>
        <v>87.97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9">SUM(G196:G199)</f>
        <v>0</v>
      </c>
      <c r="H200" s="21">
        <f t="shared" ref="H200" si="120">SUM(H196:H199)</f>
        <v>0</v>
      </c>
      <c r="I200" s="21">
        <f t="shared" ref="I200" si="121">SUM(I196:I199)</f>
        <v>0</v>
      </c>
      <c r="J200" s="21">
        <f t="shared" ref="J200" si="122">SUM(J196:J199)</f>
        <v>0</v>
      </c>
      <c r="K200" s="27"/>
      <c r="L200" s="21"/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3">SUM(G201:G206)</f>
        <v>0</v>
      </c>
      <c r="H207" s="21">
        <f t="shared" ref="H207" si="124">SUM(H201:H206)</f>
        <v>0</v>
      </c>
      <c r="I207" s="21">
        <f t="shared" ref="I207" si="125">SUM(I201:I206)</f>
        <v>0</v>
      </c>
      <c r="J207" s="21">
        <f t="shared" ref="J207" si="126">SUM(J201:J206)</f>
        <v>0</v>
      </c>
      <c r="K207" s="27"/>
      <c r="L207" s="21">
        <f t="shared" ref="L207" ca="1" si="127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8">SUM(G208:G213)</f>
        <v>0</v>
      </c>
      <c r="H214" s="21">
        <f t="shared" ref="H214" si="129">SUM(H208:H213)</f>
        <v>0</v>
      </c>
      <c r="I214" s="21">
        <f t="shared" ref="I214" si="130">SUM(I208:I213)</f>
        <v>0</v>
      </c>
      <c r="J214" s="21">
        <f t="shared" ref="J214" si="131">SUM(J208:J213)</f>
        <v>0</v>
      </c>
      <c r="K214" s="27"/>
      <c r="L214" s="21">
        <f t="shared" ref="L214" ca="1" si="132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780</v>
      </c>
      <c r="G215" s="34">
        <f t="shared" ref="G215" si="133">G181+G185+G195+G200+G207+G214</f>
        <v>20.159999999999997</v>
      </c>
      <c r="H215" s="34">
        <f t="shared" ref="H215" si="134">H181+H185+H195+H200+H207+H214</f>
        <v>20.059999999999999</v>
      </c>
      <c r="I215" s="34">
        <f t="shared" ref="I215" si="135">I181+I185+I195+I200+I207+I214</f>
        <v>107.52</v>
      </c>
      <c r="J215" s="34">
        <f t="shared" ref="J215" si="136">J181+J185+J195+J200+J207+J214</f>
        <v>762.1</v>
      </c>
      <c r="K215" s="35"/>
      <c r="L215" s="34">
        <f t="shared" ref="L215" ca="1" si="137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8">SUM(G216:G222)</f>
        <v>0</v>
      </c>
      <c r="H223" s="21">
        <f t="shared" ref="H223" si="139">SUM(H216:H222)</f>
        <v>0</v>
      </c>
      <c r="I223" s="21">
        <f t="shared" ref="I223" si="140">SUM(I216:I222)</f>
        <v>0</v>
      </c>
      <c r="J223" s="21">
        <f t="shared" ref="J223" si="141">SUM(J216:J222)</f>
        <v>0</v>
      </c>
      <c r="K223" s="27"/>
      <c r="L223" s="21">
        <f t="shared" ref="L223:L265" si="142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3">SUM(G224:G226)</f>
        <v>0</v>
      </c>
      <c r="H227" s="21">
        <f t="shared" ref="H227" si="144">SUM(H224:H226)</f>
        <v>0</v>
      </c>
      <c r="I227" s="21">
        <f t="shared" ref="I227" si="145">SUM(I224:I226)</f>
        <v>0</v>
      </c>
      <c r="J227" s="21">
        <f t="shared" ref="J227" si="146">SUM(J224:J226)</f>
        <v>0</v>
      </c>
      <c r="K227" s="27"/>
      <c r="L227" s="21">
        <f t="shared" ref="L227" ca="1" si="147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90</v>
      </c>
      <c r="F229" s="51">
        <v>250</v>
      </c>
      <c r="G229" s="51">
        <v>6.45</v>
      </c>
      <c r="H229" s="51">
        <v>15.78</v>
      </c>
      <c r="I229" s="51">
        <v>23.1</v>
      </c>
      <c r="J229" s="51">
        <v>149.5</v>
      </c>
      <c r="K229" s="52" t="s">
        <v>66</v>
      </c>
      <c r="L229" s="51">
        <v>31.5</v>
      </c>
    </row>
    <row r="230" spans="1:12" ht="15" x14ac:dyDescent="0.25">
      <c r="A230" s="25"/>
      <c r="B230" s="16"/>
      <c r="C230" s="11"/>
      <c r="D230" s="7" t="s">
        <v>29</v>
      </c>
      <c r="E230" s="50" t="s">
        <v>83</v>
      </c>
      <c r="F230" s="51">
        <v>170</v>
      </c>
      <c r="G230" s="51">
        <v>16.7</v>
      </c>
      <c r="H230" s="51">
        <v>12.1</v>
      </c>
      <c r="I230" s="51">
        <v>24.5</v>
      </c>
      <c r="J230" s="51">
        <v>341.3</v>
      </c>
      <c r="K230" s="52" t="s">
        <v>67</v>
      </c>
      <c r="L230" s="51">
        <v>43.65</v>
      </c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0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103</v>
      </c>
      <c r="F232" s="51">
        <v>200</v>
      </c>
      <c r="G232" s="51">
        <v>0.1</v>
      </c>
      <c r="H232" s="51">
        <v>0</v>
      </c>
      <c r="I232" s="51">
        <v>14.1</v>
      </c>
      <c r="J232" s="51">
        <v>57</v>
      </c>
      <c r="K232" s="52" t="s">
        <v>71</v>
      </c>
      <c r="L232" s="51">
        <v>8.5</v>
      </c>
    </row>
    <row r="233" spans="1:12" ht="15" x14ac:dyDescent="0.25">
      <c r="A233" s="25"/>
      <c r="B233" s="16"/>
      <c r="C233" s="11"/>
      <c r="D233" s="7" t="s">
        <v>32</v>
      </c>
      <c r="E233" s="50" t="s">
        <v>84</v>
      </c>
      <c r="F233" s="51">
        <v>80</v>
      </c>
      <c r="G233" s="51">
        <v>6.08</v>
      </c>
      <c r="H233" s="51">
        <v>0.72</v>
      </c>
      <c r="I233" s="51">
        <v>38.72</v>
      </c>
      <c r="J233" s="51">
        <v>185.6</v>
      </c>
      <c r="K233" s="52" t="s">
        <v>50</v>
      </c>
      <c r="L233" s="51">
        <v>4.32</v>
      </c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700</v>
      </c>
      <c r="G237" s="21">
        <f t="shared" ref="G237" si="148">SUM(G228:G236)</f>
        <v>29.33</v>
      </c>
      <c r="H237" s="21">
        <f t="shared" ref="H237" si="149">SUM(H228:H236)</f>
        <v>28.599999999999998</v>
      </c>
      <c r="I237" s="21">
        <f t="shared" ref="I237" si="150">SUM(I228:I236)</f>
        <v>100.42</v>
      </c>
      <c r="J237" s="21">
        <f t="shared" ref="J237" si="151">SUM(J228:J236)</f>
        <v>733.4</v>
      </c>
      <c r="K237" s="27"/>
      <c r="L237" s="21">
        <f>SUM(L228:L236)</f>
        <v>87.97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/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6">SUM(G243:G248)</f>
        <v>0</v>
      </c>
      <c r="H249" s="21">
        <f t="shared" ref="H249" si="157">SUM(H243:H248)</f>
        <v>0</v>
      </c>
      <c r="I249" s="21">
        <f t="shared" ref="I249" si="158">SUM(I243:I248)</f>
        <v>0</v>
      </c>
      <c r="J249" s="21">
        <f t="shared" ref="J249" si="159">SUM(J243:J248)</f>
        <v>0</v>
      </c>
      <c r="K249" s="27"/>
      <c r="L249" s="21">
        <f t="shared" ref="L249" ca="1" si="16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1">SUM(G250:G255)</f>
        <v>0</v>
      </c>
      <c r="H256" s="21">
        <f t="shared" ref="H256" si="162">SUM(H250:H255)</f>
        <v>0</v>
      </c>
      <c r="I256" s="21">
        <f t="shared" ref="I256" si="163">SUM(I250:I255)</f>
        <v>0</v>
      </c>
      <c r="J256" s="21">
        <f t="shared" ref="J256" si="164">SUM(J250:J255)</f>
        <v>0</v>
      </c>
      <c r="K256" s="27"/>
      <c r="L256" s="21">
        <f t="shared" ref="L256" ca="1" si="16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700</v>
      </c>
      <c r="G257" s="34">
        <f t="shared" ref="G257" si="166">G223+G227+G237+G242+G249+G256</f>
        <v>29.33</v>
      </c>
      <c r="H257" s="34">
        <f t="shared" ref="H257" si="167">H223+H227+H237+H242+H249+H256</f>
        <v>28.599999999999998</v>
      </c>
      <c r="I257" s="34">
        <f t="shared" ref="I257" si="168">I223+I227+I237+I242+I249+I256</f>
        <v>100.42</v>
      </c>
      <c r="J257" s="34">
        <f t="shared" ref="J257" si="169">J223+J227+J237+J242+J249+J256</f>
        <v>733.4</v>
      </c>
      <c r="K257" s="35"/>
      <c r="L257" s="34">
        <f t="shared" ref="L257" ca="1" si="17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1">SUM(G258:G264)</f>
        <v>0</v>
      </c>
      <c r="H265" s="21">
        <f t="shared" ref="H265" si="172">SUM(H258:H264)</f>
        <v>0</v>
      </c>
      <c r="I265" s="21">
        <f t="shared" ref="I265" si="173">SUM(I258:I264)</f>
        <v>0</v>
      </c>
      <c r="J265" s="21">
        <f t="shared" ref="J265" si="174">SUM(J258:J264)</f>
        <v>0</v>
      </c>
      <c r="K265" s="27"/>
      <c r="L265" s="21">
        <f t="shared" si="142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5">SUM(G266:G268)</f>
        <v>0</v>
      </c>
      <c r="H269" s="21">
        <f t="shared" ref="H269" si="176">SUM(H266:H268)</f>
        <v>0</v>
      </c>
      <c r="I269" s="21">
        <f t="shared" ref="I269" si="177">SUM(I266:I268)</f>
        <v>0</v>
      </c>
      <c r="J269" s="21">
        <f t="shared" ref="J269" si="178">SUM(J266:J268)</f>
        <v>0</v>
      </c>
      <c r="K269" s="27"/>
      <c r="L269" s="21">
        <f t="shared" ref="L269" ca="1" si="17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57</v>
      </c>
      <c r="F272" s="51">
        <v>100</v>
      </c>
      <c r="G272" s="51">
        <v>13</v>
      </c>
      <c r="H272" s="51">
        <v>18</v>
      </c>
      <c r="I272" s="51">
        <v>13</v>
      </c>
      <c r="J272" s="51">
        <v>205</v>
      </c>
      <c r="K272" s="52" t="s">
        <v>50</v>
      </c>
      <c r="L272" s="51">
        <v>34.07</v>
      </c>
    </row>
    <row r="273" spans="1:12" ht="15" x14ac:dyDescent="0.25">
      <c r="A273" s="25"/>
      <c r="B273" s="16"/>
      <c r="C273" s="11"/>
      <c r="D273" s="7" t="s">
        <v>30</v>
      </c>
      <c r="E273" s="50" t="s">
        <v>58</v>
      </c>
      <c r="F273" s="51">
        <v>250</v>
      </c>
      <c r="G273" s="51">
        <v>3.7</v>
      </c>
      <c r="H273" s="51">
        <v>4.4000000000000004</v>
      </c>
      <c r="I273" s="51">
        <v>22.6</v>
      </c>
      <c r="J273" s="51">
        <v>168</v>
      </c>
      <c r="K273" s="52" t="s">
        <v>65</v>
      </c>
      <c r="L273" s="51">
        <v>16.079999999999998</v>
      </c>
    </row>
    <row r="274" spans="1:12" ht="15" x14ac:dyDescent="0.25">
      <c r="A274" s="25"/>
      <c r="B274" s="16"/>
      <c r="C274" s="11"/>
      <c r="D274" s="7" t="s">
        <v>31</v>
      </c>
      <c r="E274" s="50" t="s">
        <v>104</v>
      </c>
      <c r="F274" s="51">
        <v>200</v>
      </c>
      <c r="G274" s="51">
        <v>0</v>
      </c>
      <c r="H274" s="51">
        <v>0</v>
      </c>
      <c r="I274" s="51">
        <v>14</v>
      </c>
      <c r="J274" s="51">
        <v>90</v>
      </c>
      <c r="K274" s="52" t="s">
        <v>50</v>
      </c>
      <c r="L274" s="51">
        <v>15.5</v>
      </c>
    </row>
    <row r="275" spans="1:12" ht="15" x14ac:dyDescent="0.25">
      <c r="A275" s="25"/>
      <c r="B275" s="16"/>
      <c r="C275" s="11"/>
      <c r="D275" s="7" t="s">
        <v>32</v>
      </c>
      <c r="E275" s="50" t="s">
        <v>84</v>
      </c>
      <c r="F275" s="51">
        <v>80</v>
      </c>
      <c r="G275" s="51">
        <v>6.08</v>
      </c>
      <c r="H275" s="51">
        <v>0.72</v>
      </c>
      <c r="I275" s="51">
        <v>38.72</v>
      </c>
      <c r="J275" s="51">
        <v>185.6</v>
      </c>
      <c r="K275" s="52" t="s">
        <v>50</v>
      </c>
      <c r="L275" s="51">
        <v>4.32</v>
      </c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 t="s">
        <v>105</v>
      </c>
      <c r="F277" s="51">
        <v>120</v>
      </c>
      <c r="G277" s="51">
        <v>0.72</v>
      </c>
      <c r="H277" s="51">
        <v>0.3</v>
      </c>
      <c r="I277" s="51">
        <v>12</v>
      </c>
      <c r="J277" s="51">
        <v>57</v>
      </c>
      <c r="K277" s="52" t="s">
        <v>50</v>
      </c>
      <c r="L277" s="51">
        <v>18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750</v>
      </c>
      <c r="G279" s="21">
        <f t="shared" ref="G279" si="180">SUM(G270:G278)</f>
        <v>23.5</v>
      </c>
      <c r="H279" s="21">
        <f t="shared" ref="H279" si="181">SUM(H270:H278)</f>
        <v>23.419999999999998</v>
      </c>
      <c r="I279" s="21">
        <f t="shared" ref="I279" si="182">SUM(I270:I278)</f>
        <v>100.32</v>
      </c>
      <c r="J279" s="21">
        <f t="shared" ref="J279" si="183">SUM(J270:J278)</f>
        <v>705.6</v>
      </c>
      <c r="K279" s="27"/>
      <c r="L279" s="21">
        <f>SUM(L272:L278)</f>
        <v>87.97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4">SUM(G280:G283)</f>
        <v>0</v>
      </c>
      <c r="H284" s="21">
        <f t="shared" ref="H284" si="185">SUM(H280:H283)</f>
        <v>0</v>
      </c>
      <c r="I284" s="21">
        <f t="shared" ref="I284" si="186">SUM(I280:I283)</f>
        <v>0</v>
      </c>
      <c r="J284" s="21">
        <f t="shared" ref="J284" si="187">SUM(J280:J283)</f>
        <v>0</v>
      </c>
      <c r="K284" s="27"/>
      <c r="L284" s="21"/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8">SUM(G285:G290)</f>
        <v>0</v>
      </c>
      <c r="H291" s="21">
        <f t="shared" ref="H291" si="189">SUM(H285:H290)</f>
        <v>0</v>
      </c>
      <c r="I291" s="21">
        <f t="shared" ref="I291" si="190">SUM(I285:I290)</f>
        <v>0</v>
      </c>
      <c r="J291" s="21">
        <f t="shared" ref="J291" si="191">SUM(J285:J290)</f>
        <v>0</v>
      </c>
      <c r="K291" s="27"/>
      <c r="L291" s="21">
        <f t="shared" ref="L291" ca="1" si="192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3">SUM(G292:G297)</f>
        <v>0</v>
      </c>
      <c r="H298" s="21">
        <f t="shared" ref="H298" si="194">SUM(H292:H297)</f>
        <v>0</v>
      </c>
      <c r="I298" s="21">
        <f t="shared" ref="I298" si="195">SUM(I292:I297)</f>
        <v>0</v>
      </c>
      <c r="J298" s="21">
        <f t="shared" ref="J298" si="196">SUM(J292:J297)</f>
        <v>0</v>
      </c>
      <c r="K298" s="27"/>
      <c r="L298" s="21">
        <f t="shared" ref="L298" ca="1" si="197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750</v>
      </c>
      <c r="G299" s="34">
        <f t="shared" ref="G299" si="198">G265+G269+G279+G284+G291+G298</f>
        <v>23.5</v>
      </c>
      <c r="H299" s="34">
        <f t="shared" ref="H299" si="199">H265+H269+H279+H284+H291+H298</f>
        <v>23.419999999999998</v>
      </c>
      <c r="I299" s="34">
        <f t="shared" ref="I299" si="200">I265+I269+I279+I284+I291+I298</f>
        <v>100.32</v>
      </c>
      <c r="J299" s="34">
        <f t="shared" ref="J299" si="201">J265+J269+J279+J284+J291+J298</f>
        <v>705.6</v>
      </c>
      <c r="K299" s="35"/>
      <c r="L299" s="34">
        <f t="shared" ref="L299" ca="1" si="202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03">SUM(G300:G306)</f>
        <v>0</v>
      </c>
      <c r="H307" s="21">
        <f t="shared" ref="H307" si="204">SUM(H300:H306)</f>
        <v>0</v>
      </c>
      <c r="I307" s="21">
        <f t="shared" ref="I307" si="205">SUM(I300:I306)</f>
        <v>0</v>
      </c>
      <c r="J307" s="21">
        <f t="shared" ref="J307" si="206">SUM(J300:J306)</f>
        <v>0</v>
      </c>
      <c r="K307" s="27"/>
      <c r="L307" s="21">
        <f t="shared" ref="L307:L349" si="207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8">SUM(G308:G310)</f>
        <v>0</v>
      </c>
      <c r="H311" s="21">
        <f t="shared" ref="H311" si="209">SUM(H308:H310)</f>
        <v>0</v>
      </c>
      <c r="I311" s="21">
        <f t="shared" ref="I311" si="210">SUM(I308:I310)</f>
        <v>0</v>
      </c>
      <c r="J311" s="21">
        <f t="shared" ref="J311" si="211">SUM(J308:J310)</f>
        <v>0</v>
      </c>
      <c r="K311" s="27"/>
      <c r="L311" s="21">
        <f t="shared" ref="L311" ca="1" si="21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98</v>
      </c>
      <c r="F312" s="51">
        <v>170</v>
      </c>
      <c r="G312" s="51">
        <v>13</v>
      </c>
      <c r="H312" s="51">
        <v>20</v>
      </c>
      <c r="I312" s="51">
        <v>11.4</v>
      </c>
      <c r="J312" s="51">
        <v>210</v>
      </c>
      <c r="K312" s="52" t="s">
        <v>75</v>
      </c>
      <c r="L312" s="51">
        <v>41.67</v>
      </c>
    </row>
    <row r="313" spans="1:12" ht="15" x14ac:dyDescent="0.25">
      <c r="A313" s="25"/>
      <c r="B313" s="16"/>
      <c r="C313" s="11"/>
      <c r="D313" s="7" t="s">
        <v>28</v>
      </c>
      <c r="E313" s="50" t="s">
        <v>88</v>
      </c>
      <c r="F313" s="51">
        <v>250</v>
      </c>
      <c r="G313" s="51">
        <v>6.68</v>
      </c>
      <c r="H313" s="51">
        <v>5.93</v>
      </c>
      <c r="I313" s="51">
        <v>32.799999999999997</v>
      </c>
      <c r="J313" s="51">
        <v>230</v>
      </c>
      <c r="K313" s="52" t="s">
        <v>61</v>
      </c>
      <c r="L313" s="51">
        <v>33.76</v>
      </c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87</v>
      </c>
      <c r="F316" s="51">
        <v>200</v>
      </c>
      <c r="G316" s="51">
        <v>0.5</v>
      </c>
      <c r="H316" s="51">
        <v>0</v>
      </c>
      <c r="I316" s="51">
        <v>19.8</v>
      </c>
      <c r="J316" s="51">
        <v>81</v>
      </c>
      <c r="K316" s="52" t="s">
        <v>69</v>
      </c>
      <c r="L316" s="51">
        <v>8.2200000000000006</v>
      </c>
    </row>
    <row r="317" spans="1:12" ht="15" x14ac:dyDescent="0.25">
      <c r="A317" s="25"/>
      <c r="B317" s="16"/>
      <c r="C317" s="11"/>
      <c r="D317" s="7" t="s">
        <v>32</v>
      </c>
      <c r="E317" s="50" t="s">
        <v>84</v>
      </c>
      <c r="F317" s="51">
        <v>80</v>
      </c>
      <c r="G317" s="51">
        <v>6.08</v>
      </c>
      <c r="H317" s="51">
        <v>0.72</v>
      </c>
      <c r="I317" s="51">
        <v>38.72</v>
      </c>
      <c r="J317" s="51">
        <v>185.6</v>
      </c>
      <c r="K317" s="52" t="s">
        <v>50</v>
      </c>
      <c r="L317" s="51">
        <v>4.32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 t="s">
        <v>51</v>
      </c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700</v>
      </c>
      <c r="G321" s="21">
        <f t="shared" ref="G321" si="213">SUM(G312:G320)</f>
        <v>26.259999999999998</v>
      </c>
      <c r="H321" s="21">
        <f t="shared" ref="H321" si="214">SUM(H312:H320)</f>
        <v>26.65</v>
      </c>
      <c r="I321" s="21">
        <f t="shared" ref="I321" si="215">SUM(I312:I320)</f>
        <v>102.72</v>
      </c>
      <c r="J321" s="21">
        <f t="shared" ref="J321" si="216">SUM(J312:J320)</f>
        <v>706.6</v>
      </c>
      <c r="K321" s="27"/>
      <c r="L321" s="21">
        <f>SUM(L312:L320)</f>
        <v>87.97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7">SUM(G322:G325)</f>
        <v>0</v>
      </c>
      <c r="H326" s="21">
        <f t="shared" ref="H326" si="218">SUM(H322:H325)</f>
        <v>0</v>
      </c>
      <c r="I326" s="21">
        <f t="shared" ref="I326" si="219">SUM(I322:I325)</f>
        <v>0</v>
      </c>
      <c r="J326" s="21">
        <f t="shared" ref="J326" si="220">SUM(J322:J325)</f>
        <v>0</v>
      </c>
      <c r="K326" s="27"/>
      <c r="L326" s="21"/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1">SUM(G327:G332)</f>
        <v>0</v>
      </c>
      <c r="H333" s="21">
        <f t="shared" ref="H333" si="222">SUM(H327:H332)</f>
        <v>0</v>
      </c>
      <c r="I333" s="21">
        <f t="shared" ref="I333" si="223">SUM(I327:I332)</f>
        <v>0</v>
      </c>
      <c r="J333" s="21">
        <f t="shared" ref="J333" si="224">SUM(J327:J332)</f>
        <v>0</v>
      </c>
      <c r="K333" s="27"/>
      <c r="L333" s="21">
        <f t="shared" ref="L333" ca="1" si="225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6">SUM(G334:G339)</f>
        <v>0</v>
      </c>
      <c r="H340" s="21">
        <f t="shared" ref="H340" si="227">SUM(H334:H339)</f>
        <v>0</v>
      </c>
      <c r="I340" s="21">
        <f t="shared" ref="I340" si="228">SUM(I334:I339)</f>
        <v>0</v>
      </c>
      <c r="J340" s="21">
        <f t="shared" ref="J340" si="229">SUM(J334:J339)</f>
        <v>0</v>
      </c>
      <c r="K340" s="27"/>
      <c r="L340" s="21">
        <f t="shared" ref="L340" ca="1" si="230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700</v>
      </c>
      <c r="G341" s="34">
        <f t="shared" ref="G341" si="231">G307+G311+G321+G326+G333+G340</f>
        <v>26.259999999999998</v>
      </c>
      <c r="H341" s="34">
        <f t="shared" ref="H341" si="232">H307+H311+H321+H326+H333+H340</f>
        <v>26.65</v>
      </c>
      <c r="I341" s="34">
        <f t="shared" ref="I341" si="233">I307+I311+I321+I326+I333+I340</f>
        <v>102.72</v>
      </c>
      <c r="J341" s="34">
        <f t="shared" ref="J341" si="234">J307+J311+J321+J326+J333+J340</f>
        <v>706.6</v>
      </c>
      <c r="K341" s="35"/>
      <c r="L341" s="34">
        <f t="shared" ref="L341" ca="1" si="235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36">SUM(G342:G348)</f>
        <v>0</v>
      </c>
      <c r="H349" s="21">
        <f t="shared" ref="H349" si="237">SUM(H342:H348)</f>
        <v>0</v>
      </c>
      <c r="I349" s="21">
        <f t="shared" ref="I349" si="238">SUM(I342:I348)</f>
        <v>0</v>
      </c>
      <c r="J349" s="21">
        <f t="shared" ref="J349" si="239">SUM(J342:J348)</f>
        <v>0</v>
      </c>
      <c r="K349" s="27"/>
      <c r="L349" s="21">
        <f t="shared" si="207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0">SUM(G350:G352)</f>
        <v>0</v>
      </c>
      <c r="H353" s="21">
        <f t="shared" ref="H353" si="241">SUM(H350:H352)</f>
        <v>0</v>
      </c>
      <c r="I353" s="21">
        <f t="shared" ref="I353" si="242">SUM(I350:I352)</f>
        <v>0</v>
      </c>
      <c r="J353" s="21">
        <f t="shared" ref="J353" si="243">SUM(J350:J352)</f>
        <v>0</v>
      </c>
      <c r="K353" s="27"/>
      <c r="L353" s="21">
        <f t="shared" ref="L353" ca="1" si="244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81</v>
      </c>
      <c r="F354" s="51">
        <v>100</v>
      </c>
      <c r="G354" s="51">
        <v>0.7</v>
      </c>
      <c r="H354" s="51">
        <v>0.1</v>
      </c>
      <c r="I354" s="51">
        <v>2.2999999999999998</v>
      </c>
      <c r="J354" s="51">
        <v>13</v>
      </c>
      <c r="K354" s="52" t="s">
        <v>72</v>
      </c>
      <c r="L354" s="51">
        <v>20</v>
      </c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99</v>
      </c>
      <c r="F356" s="51">
        <v>120</v>
      </c>
      <c r="G356" s="51">
        <v>14</v>
      </c>
      <c r="H356" s="51">
        <v>22</v>
      </c>
      <c r="I356" s="51">
        <v>22</v>
      </c>
      <c r="J356" s="51">
        <v>187</v>
      </c>
      <c r="K356" s="52" t="s">
        <v>100</v>
      </c>
      <c r="L356" s="51">
        <v>37.15</v>
      </c>
    </row>
    <row r="357" spans="1:12" ht="15" x14ac:dyDescent="0.25">
      <c r="A357" s="15"/>
      <c r="B357" s="16"/>
      <c r="C357" s="11"/>
      <c r="D357" s="7" t="s">
        <v>30</v>
      </c>
      <c r="E357" s="50" t="s">
        <v>54</v>
      </c>
      <c r="F357" s="51">
        <v>200</v>
      </c>
      <c r="G357" s="51">
        <v>6</v>
      </c>
      <c r="H357" s="51">
        <v>4</v>
      </c>
      <c r="I357" s="51">
        <v>26</v>
      </c>
      <c r="J357" s="51">
        <v>262.39999999999998</v>
      </c>
      <c r="K357" s="52" t="s">
        <v>70</v>
      </c>
      <c r="L357" s="51">
        <v>18</v>
      </c>
    </row>
    <row r="358" spans="1:12" ht="15" x14ac:dyDescent="0.25">
      <c r="A358" s="15"/>
      <c r="B358" s="16"/>
      <c r="C358" s="11"/>
      <c r="D358" s="7" t="s">
        <v>31</v>
      </c>
      <c r="E358" s="50" t="s">
        <v>93</v>
      </c>
      <c r="F358" s="51">
        <v>200</v>
      </c>
      <c r="G358" s="51">
        <v>0.1</v>
      </c>
      <c r="H358" s="51">
        <v>0</v>
      </c>
      <c r="I358" s="51">
        <v>14.1</v>
      </c>
      <c r="J358" s="51">
        <v>57</v>
      </c>
      <c r="K358" s="52" t="s">
        <v>71</v>
      </c>
      <c r="L358" s="51">
        <v>8.5</v>
      </c>
    </row>
    <row r="359" spans="1:12" ht="15" x14ac:dyDescent="0.25">
      <c r="A359" s="15"/>
      <c r="B359" s="16"/>
      <c r="C359" s="11"/>
      <c r="D359" s="7" t="s">
        <v>32</v>
      </c>
      <c r="E359" s="50" t="s">
        <v>84</v>
      </c>
      <c r="F359" s="51">
        <v>80</v>
      </c>
      <c r="G359" s="51">
        <v>6.08</v>
      </c>
      <c r="H359" s="51">
        <v>0.72</v>
      </c>
      <c r="I359" s="51">
        <v>38.72</v>
      </c>
      <c r="J359" s="51">
        <v>185.6</v>
      </c>
      <c r="K359" s="52" t="s">
        <v>50</v>
      </c>
      <c r="L359" s="51">
        <v>4.32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 t="s">
        <v>51</v>
      </c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700</v>
      </c>
      <c r="G363" s="21">
        <f t="shared" ref="G363" si="245">SUM(G354:G362)</f>
        <v>26.880000000000003</v>
      </c>
      <c r="H363" s="21">
        <f t="shared" ref="H363" si="246">SUM(H354:H362)</f>
        <v>26.82</v>
      </c>
      <c r="I363" s="21">
        <f t="shared" ref="I363" si="247">SUM(I354:I362)</f>
        <v>103.11999999999999</v>
      </c>
      <c r="J363" s="21">
        <f t="shared" ref="J363" si="248">SUM(J354:J362)</f>
        <v>705</v>
      </c>
      <c r="K363" s="27"/>
      <c r="L363" s="21">
        <f>SUM(L354:L362)</f>
        <v>87.97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49">SUM(G364:G367)</f>
        <v>0</v>
      </c>
      <c r="H368" s="21">
        <f t="shared" ref="H368" si="250">SUM(H364:H367)</f>
        <v>0</v>
      </c>
      <c r="I368" s="21">
        <f t="shared" ref="I368" si="251">SUM(I364:I367)</f>
        <v>0</v>
      </c>
      <c r="J368" s="21">
        <f t="shared" ref="J368" si="252">SUM(J364:J367)</f>
        <v>0</v>
      </c>
      <c r="K368" s="27"/>
      <c r="L368" s="21"/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53">SUM(G369:G374)</f>
        <v>0</v>
      </c>
      <c r="H375" s="21">
        <f t="shared" ref="H375" si="254">SUM(H369:H374)</f>
        <v>0</v>
      </c>
      <c r="I375" s="21">
        <f t="shared" ref="I375" si="255">SUM(I369:I374)</f>
        <v>0</v>
      </c>
      <c r="J375" s="21">
        <f t="shared" ref="J375" si="256">SUM(J369:J374)</f>
        <v>0</v>
      </c>
      <c r="K375" s="27"/>
      <c r="L375" s="21">
        <f t="shared" ref="L375" ca="1" si="257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58">SUM(G376:G381)</f>
        <v>0</v>
      </c>
      <c r="H382" s="21">
        <f t="shared" ref="H382" si="259">SUM(H376:H381)</f>
        <v>0</v>
      </c>
      <c r="I382" s="21">
        <f t="shared" ref="I382" si="260">SUM(I376:I381)</f>
        <v>0</v>
      </c>
      <c r="J382" s="21">
        <f t="shared" ref="J382" si="261">SUM(J376:J381)</f>
        <v>0</v>
      </c>
      <c r="K382" s="27"/>
      <c r="L382" s="21">
        <f t="shared" ref="L382" ca="1" si="262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700</v>
      </c>
      <c r="G383" s="34">
        <f t="shared" ref="G383" si="263">G349+G353+G363+G368+G375+G382</f>
        <v>26.880000000000003</v>
      </c>
      <c r="H383" s="34">
        <f t="shared" ref="H383" si="264">H349+H353+H363+H368+H375+H382</f>
        <v>26.82</v>
      </c>
      <c r="I383" s="34">
        <f t="shared" ref="I383" si="265">I349+I353+I363+I368+I375+I382</f>
        <v>103.11999999999999</v>
      </c>
      <c r="J383" s="34">
        <f t="shared" ref="J383" si="266">J349+J353+J363+J368+J375+J382</f>
        <v>705</v>
      </c>
      <c r="K383" s="35"/>
      <c r="L383" s="34">
        <f t="shared" ref="L383" ca="1" si="267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68">SUM(G384:G390)</f>
        <v>0</v>
      </c>
      <c r="H391" s="21">
        <f t="shared" ref="H391" si="269">SUM(H384:H390)</f>
        <v>0</v>
      </c>
      <c r="I391" s="21">
        <f t="shared" ref="I391" si="270">SUM(I384:I390)</f>
        <v>0</v>
      </c>
      <c r="J391" s="21">
        <f t="shared" ref="J391" si="271">SUM(J384:J390)</f>
        <v>0</v>
      </c>
      <c r="K391" s="27"/>
      <c r="L391" s="21">
        <f t="shared" ref="L391:L433" si="272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73">SUM(G392:G394)</f>
        <v>0</v>
      </c>
      <c r="H395" s="21">
        <f t="shared" ref="H395" si="274">SUM(H392:H394)</f>
        <v>0</v>
      </c>
      <c r="I395" s="21">
        <f t="shared" ref="I395" si="275">SUM(I392:I394)</f>
        <v>0</v>
      </c>
      <c r="J395" s="21">
        <f t="shared" ref="J395" si="276">SUM(J392:J394)</f>
        <v>0</v>
      </c>
      <c r="K395" s="27"/>
      <c r="L395" s="21">
        <f t="shared" ref="L395" ca="1" si="277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107</v>
      </c>
      <c r="F396" s="51">
        <v>100</v>
      </c>
      <c r="G396" s="51">
        <v>1.6</v>
      </c>
      <c r="H396" s="51">
        <v>10.1</v>
      </c>
      <c r="I396" s="51">
        <v>21.6</v>
      </c>
      <c r="J396" s="51">
        <v>135.80000000000001</v>
      </c>
      <c r="K396" s="52" t="s">
        <v>77</v>
      </c>
      <c r="L396" s="51">
        <v>12.5</v>
      </c>
    </row>
    <row r="397" spans="1:12" ht="15" x14ac:dyDescent="0.25">
      <c r="A397" s="25"/>
      <c r="B397" s="16"/>
      <c r="C397" s="11"/>
      <c r="D397" s="7" t="s">
        <v>28</v>
      </c>
      <c r="E397" s="50" t="s">
        <v>89</v>
      </c>
      <c r="F397" s="51">
        <v>250</v>
      </c>
      <c r="G397" s="51">
        <v>9.6999999999999993</v>
      </c>
      <c r="H397" s="51">
        <v>4.8</v>
      </c>
      <c r="I397" s="51">
        <v>20.55</v>
      </c>
      <c r="J397" s="51">
        <v>225</v>
      </c>
      <c r="K397" s="52" t="s">
        <v>78</v>
      </c>
      <c r="L397" s="51">
        <v>32.08</v>
      </c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84</v>
      </c>
      <c r="F401" s="51">
        <v>80</v>
      </c>
      <c r="G401" s="51">
        <v>6.08</v>
      </c>
      <c r="H401" s="51">
        <v>0.72</v>
      </c>
      <c r="I401" s="51">
        <v>38.72</v>
      </c>
      <c r="J401" s="51">
        <v>185.6</v>
      </c>
      <c r="K401" s="52" t="s">
        <v>50</v>
      </c>
      <c r="L401" s="51">
        <v>4.32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 t="s">
        <v>52</v>
      </c>
      <c r="F403" s="51">
        <v>120</v>
      </c>
      <c r="G403" s="51">
        <v>0.48</v>
      </c>
      <c r="H403" s="51">
        <v>0.48</v>
      </c>
      <c r="I403" s="51">
        <v>11.76</v>
      </c>
      <c r="J403" s="51">
        <v>56.4</v>
      </c>
      <c r="K403" s="52" t="s">
        <v>50</v>
      </c>
      <c r="L403" s="51">
        <v>20.27</v>
      </c>
    </row>
    <row r="404" spans="1:12" ht="15" x14ac:dyDescent="0.25">
      <c r="A404" s="25"/>
      <c r="B404" s="16"/>
      <c r="C404" s="11"/>
      <c r="D404" s="6"/>
      <c r="E404" s="50" t="s">
        <v>60</v>
      </c>
      <c r="F404" s="51">
        <v>200</v>
      </c>
      <c r="G404" s="51">
        <v>6</v>
      </c>
      <c r="H404" s="51">
        <v>5</v>
      </c>
      <c r="I404" s="51">
        <v>8</v>
      </c>
      <c r="J404" s="51">
        <v>106</v>
      </c>
      <c r="K404" s="52" t="s">
        <v>50</v>
      </c>
      <c r="L404" s="51">
        <v>18.8</v>
      </c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750</v>
      </c>
      <c r="G405" s="21">
        <f t="shared" ref="G405" si="278">SUM(G396:G404)</f>
        <v>23.86</v>
      </c>
      <c r="H405" s="21">
        <f t="shared" ref="H405" si="279">SUM(H396:H404)</f>
        <v>21.099999999999998</v>
      </c>
      <c r="I405" s="21">
        <f t="shared" ref="I405" si="280">SUM(I396:I404)</f>
        <v>100.63000000000001</v>
      </c>
      <c r="J405" s="21">
        <f t="shared" ref="J405" si="281">SUM(J396:J404)</f>
        <v>708.8</v>
      </c>
      <c r="K405" s="27"/>
      <c r="L405" s="21">
        <f>SUM(L396:L404)</f>
        <v>87.97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2">SUM(G406:G409)</f>
        <v>0</v>
      </c>
      <c r="H410" s="21">
        <f t="shared" ref="H410" si="283">SUM(H406:H409)</f>
        <v>0</v>
      </c>
      <c r="I410" s="21">
        <f t="shared" ref="I410" si="284">SUM(I406:I409)</f>
        <v>0</v>
      </c>
      <c r="J410" s="21">
        <f t="shared" ref="J410" si="285">SUM(J406:J409)</f>
        <v>0</v>
      </c>
      <c r="K410" s="27"/>
      <c r="L410" s="21"/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86">SUM(G411:G416)</f>
        <v>0</v>
      </c>
      <c r="H417" s="21">
        <f t="shared" ref="H417" si="287">SUM(H411:H416)</f>
        <v>0</v>
      </c>
      <c r="I417" s="21">
        <f t="shared" ref="I417" si="288">SUM(I411:I416)</f>
        <v>0</v>
      </c>
      <c r="J417" s="21">
        <f t="shared" ref="J417" si="289">SUM(J411:J416)</f>
        <v>0</v>
      </c>
      <c r="K417" s="27"/>
      <c r="L417" s="21">
        <f t="shared" ref="L417" ca="1" si="290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1">SUM(G418:G423)</f>
        <v>0</v>
      </c>
      <c r="H424" s="21">
        <f t="shared" ref="H424" si="292">SUM(H418:H423)</f>
        <v>0</v>
      </c>
      <c r="I424" s="21">
        <f t="shared" ref="I424" si="293">SUM(I418:I423)</f>
        <v>0</v>
      </c>
      <c r="J424" s="21">
        <f t="shared" ref="J424" si="294">SUM(J418:J423)</f>
        <v>0</v>
      </c>
      <c r="K424" s="27"/>
      <c r="L424" s="21">
        <f t="shared" ref="L424" ca="1" si="295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750</v>
      </c>
      <c r="G425" s="34">
        <f t="shared" ref="G425" si="296">G391+G395+G405+G410+G417+G424</f>
        <v>23.86</v>
      </c>
      <c r="H425" s="34">
        <f t="shared" ref="H425" si="297">H391+H395+H405+H410+H417+H424</f>
        <v>21.099999999999998</v>
      </c>
      <c r="I425" s="34">
        <f t="shared" ref="I425" si="298">I391+I395+I405+I410+I417+I424</f>
        <v>100.63000000000001</v>
      </c>
      <c r="J425" s="34">
        <f t="shared" ref="J425" si="299">J391+J395+J405+J410+J417+J424</f>
        <v>708.8</v>
      </c>
      <c r="K425" s="35"/>
      <c r="L425" s="34">
        <f t="shared" ref="L425" ca="1" si="300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01">SUM(G426:G432)</f>
        <v>0</v>
      </c>
      <c r="H433" s="21">
        <f t="shared" ref="H433" si="302">SUM(H426:H432)</f>
        <v>0</v>
      </c>
      <c r="I433" s="21">
        <f t="shared" ref="I433" si="303">SUM(I426:I432)</f>
        <v>0</v>
      </c>
      <c r="J433" s="21">
        <f t="shared" ref="J433" si="304">SUM(J426:J432)</f>
        <v>0</v>
      </c>
      <c r="K433" s="27"/>
      <c r="L433" s="21">
        <f t="shared" si="272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05">SUM(G434:G436)</f>
        <v>0</v>
      </c>
      <c r="H437" s="21">
        <f t="shared" ref="H437" si="306">SUM(H434:H436)</f>
        <v>0</v>
      </c>
      <c r="I437" s="21">
        <f t="shared" ref="I437" si="307">SUM(I434:I436)</f>
        <v>0</v>
      </c>
      <c r="J437" s="21">
        <f t="shared" ref="J437" si="308">SUM(J434:J436)</f>
        <v>0</v>
      </c>
      <c r="K437" s="27"/>
      <c r="L437" s="21">
        <f t="shared" ref="L437" ca="1" si="309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10">SUM(G438:G446)</f>
        <v>0</v>
      </c>
      <c r="H447" s="21">
        <f t="shared" ref="H447" si="311">SUM(H438:H446)</f>
        <v>0</v>
      </c>
      <c r="I447" s="21">
        <f t="shared" ref="I447" si="312">SUM(I438:I446)</f>
        <v>0</v>
      </c>
      <c r="J447" s="21">
        <f t="shared" ref="J447" si="313">SUM(J438:J446)</f>
        <v>0</v>
      </c>
      <c r="K447" s="27"/>
      <c r="L447" s="21">
        <f t="shared" ref="L447" ca="1" si="314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15">SUM(G448:G451)</f>
        <v>0</v>
      </c>
      <c r="H452" s="21">
        <f t="shared" ref="H452" si="316">SUM(H448:H451)</f>
        <v>0</v>
      </c>
      <c r="I452" s="21">
        <f t="shared" ref="I452" si="317">SUM(I448:I451)</f>
        <v>0</v>
      </c>
      <c r="J452" s="21">
        <f t="shared" ref="J452" si="318">SUM(J448:J451)</f>
        <v>0</v>
      </c>
      <c r="K452" s="27"/>
      <c r="L452" s="21">
        <f t="shared" ref="L452" ca="1" si="319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0">SUM(G453:G458)</f>
        <v>0</v>
      </c>
      <c r="H459" s="21">
        <f t="shared" ref="H459" si="321">SUM(H453:H458)</f>
        <v>0</v>
      </c>
      <c r="I459" s="21">
        <f t="shared" ref="I459" si="322">SUM(I453:I458)</f>
        <v>0</v>
      </c>
      <c r="J459" s="21">
        <f t="shared" ref="J459" si="323">SUM(J453:J458)</f>
        <v>0</v>
      </c>
      <c r="K459" s="27"/>
      <c r="L459" s="21">
        <f t="shared" ref="L459" ca="1" si="324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25">SUM(G460:G465)</f>
        <v>0</v>
      </c>
      <c r="H466" s="21">
        <f t="shared" ref="H466" si="326">SUM(H460:H465)</f>
        <v>0</v>
      </c>
      <c r="I466" s="21">
        <f t="shared" ref="I466" si="327">SUM(I460:I465)</f>
        <v>0</v>
      </c>
      <c r="J466" s="21">
        <f t="shared" ref="J466" si="328">SUM(J460:J465)</f>
        <v>0</v>
      </c>
      <c r="K466" s="27"/>
      <c r="L466" s="21">
        <f t="shared" ref="L466" ca="1" si="329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0</v>
      </c>
      <c r="G467" s="34">
        <f t="shared" ref="G467" si="330">G433+G437+G447+G452+G459+G466</f>
        <v>0</v>
      </c>
      <c r="H467" s="34">
        <f t="shared" ref="H467" si="331">H433+H437+H447+H452+H459+H466</f>
        <v>0</v>
      </c>
      <c r="I467" s="34">
        <f t="shared" ref="I467" si="332">I433+I437+I447+I452+I459+I466</f>
        <v>0</v>
      </c>
      <c r="J467" s="34">
        <f t="shared" ref="J467" si="333">J433+J437+J447+J452+J459+J466</f>
        <v>0</v>
      </c>
      <c r="K467" s="35"/>
      <c r="L467" s="34">
        <f t="shared" ref="L467" ca="1" si="334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35">SUM(G468:G474)</f>
        <v>0</v>
      </c>
      <c r="H475" s="21">
        <f t="shared" ref="H475" si="336">SUM(H468:H474)</f>
        <v>0</v>
      </c>
      <c r="I475" s="21">
        <f t="shared" ref="I475" si="337">SUM(I468:I474)</f>
        <v>0</v>
      </c>
      <c r="J475" s="21">
        <f t="shared" ref="J475" si="338">SUM(J468:J474)</f>
        <v>0</v>
      </c>
      <c r="K475" s="27"/>
      <c r="L475" s="21">
        <f t="shared" ref="L475:L517" si="339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40">SUM(G476:G478)</f>
        <v>0</v>
      </c>
      <c r="H479" s="21">
        <f t="shared" ref="H479" si="341">SUM(H476:H478)</f>
        <v>0</v>
      </c>
      <c r="I479" s="21">
        <f t="shared" ref="I479" si="342">SUM(I476:I478)</f>
        <v>0</v>
      </c>
      <c r="J479" s="21">
        <f t="shared" ref="J479" si="343">SUM(J476:J478)</f>
        <v>0</v>
      </c>
      <c r="K479" s="27"/>
      <c r="L479" s="21">
        <f t="shared" ref="L479" ca="1" si="344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45">SUM(G480:G488)</f>
        <v>0</v>
      </c>
      <c r="H489" s="21">
        <f t="shared" ref="H489" si="346">SUM(H480:H488)</f>
        <v>0</v>
      </c>
      <c r="I489" s="21">
        <f t="shared" ref="I489" si="347">SUM(I480:I488)</f>
        <v>0</v>
      </c>
      <c r="J489" s="21">
        <f t="shared" ref="J489" si="348">SUM(J480:J488)</f>
        <v>0</v>
      </c>
      <c r="K489" s="27"/>
      <c r="L489" s="21">
        <f t="shared" ref="L489" ca="1" si="349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50">SUM(G490:G493)</f>
        <v>0</v>
      </c>
      <c r="H494" s="21">
        <f t="shared" ref="H494" si="351">SUM(H490:H493)</f>
        <v>0</v>
      </c>
      <c r="I494" s="21">
        <f t="shared" ref="I494" si="352">SUM(I490:I493)</f>
        <v>0</v>
      </c>
      <c r="J494" s="21">
        <f t="shared" ref="J494" si="353">SUM(J490:J493)</f>
        <v>0</v>
      </c>
      <c r="K494" s="27"/>
      <c r="L494" s="21">
        <f t="shared" ref="L494" ca="1" si="354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55">SUM(G495:G500)</f>
        <v>0</v>
      </c>
      <c r="H501" s="21">
        <f t="shared" ref="H501" si="356">SUM(H495:H500)</f>
        <v>0</v>
      </c>
      <c r="I501" s="21">
        <f t="shared" ref="I501" si="357">SUM(I495:I500)</f>
        <v>0</v>
      </c>
      <c r="J501" s="21">
        <f t="shared" ref="J501" si="358">SUM(J495:J500)</f>
        <v>0</v>
      </c>
      <c r="K501" s="27"/>
      <c r="L501" s="21">
        <f t="shared" ref="L501" ca="1" si="359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60">SUM(G502:G507)</f>
        <v>0</v>
      </c>
      <c r="H508" s="21">
        <f t="shared" ref="H508" si="361">SUM(H502:H507)</f>
        <v>0</v>
      </c>
      <c r="I508" s="21">
        <f t="shared" ref="I508" si="362">SUM(I502:I507)</f>
        <v>0</v>
      </c>
      <c r="J508" s="21">
        <f t="shared" ref="J508" si="363">SUM(J502:J507)</f>
        <v>0</v>
      </c>
      <c r="K508" s="27"/>
      <c r="L508" s="21">
        <f t="shared" ref="L508" ca="1" si="364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0</v>
      </c>
      <c r="G509" s="34">
        <f t="shared" ref="G509" si="365">G475+G479+G489+G494+G501+G508</f>
        <v>0</v>
      </c>
      <c r="H509" s="34">
        <f t="shared" ref="H509" si="366">H475+H479+H489+H494+H501+H508</f>
        <v>0</v>
      </c>
      <c r="I509" s="34">
        <f t="shared" ref="I509" si="367">I475+I479+I489+I494+I501+I508</f>
        <v>0</v>
      </c>
      <c r="J509" s="34">
        <f t="shared" ref="J509" si="368">J475+J479+J489+J494+J501+J508</f>
        <v>0</v>
      </c>
      <c r="K509" s="35"/>
      <c r="L509" s="34">
        <f t="shared" ref="L509" ca="1" si="369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70">SUM(G510:G516)</f>
        <v>0</v>
      </c>
      <c r="H517" s="21">
        <f t="shared" ref="H517" si="371">SUM(H510:H516)</f>
        <v>0</v>
      </c>
      <c r="I517" s="21">
        <f t="shared" ref="I517" si="372">SUM(I510:I516)</f>
        <v>0</v>
      </c>
      <c r="J517" s="21">
        <f t="shared" ref="J517" si="373">SUM(J510:J516)</f>
        <v>0</v>
      </c>
      <c r="K517" s="27"/>
      <c r="L517" s="21">
        <f t="shared" si="339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74">SUM(G518:G520)</f>
        <v>0</v>
      </c>
      <c r="H521" s="21">
        <f t="shared" ref="H521" si="375">SUM(H518:H520)</f>
        <v>0</v>
      </c>
      <c r="I521" s="21">
        <f t="shared" ref="I521" si="376">SUM(I518:I520)</f>
        <v>0</v>
      </c>
      <c r="J521" s="21">
        <f t="shared" ref="J521" si="377">SUM(J518:J520)</f>
        <v>0</v>
      </c>
      <c r="K521" s="27"/>
      <c r="L521" s="21">
        <f t="shared" ref="L521" ca="1" si="378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79">SUM(G522:G530)</f>
        <v>0</v>
      </c>
      <c r="H531" s="21">
        <f t="shared" ref="H531" si="380">SUM(H522:H530)</f>
        <v>0</v>
      </c>
      <c r="I531" s="21">
        <f t="shared" ref="I531" si="381">SUM(I522:I530)</f>
        <v>0</v>
      </c>
      <c r="J531" s="21">
        <f t="shared" ref="J531" si="382">SUM(J522:J530)</f>
        <v>0</v>
      </c>
      <c r="K531" s="27"/>
      <c r="L531" s="21">
        <f t="shared" ref="L531" ca="1" si="383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84">SUM(G532:G535)</f>
        <v>0</v>
      </c>
      <c r="H536" s="21">
        <f t="shared" ref="H536" si="385">SUM(H532:H535)</f>
        <v>0</v>
      </c>
      <c r="I536" s="21">
        <f t="shared" ref="I536" si="386">SUM(I532:I535)</f>
        <v>0</v>
      </c>
      <c r="J536" s="21">
        <f t="shared" ref="J536" si="387">SUM(J532:J535)</f>
        <v>0</v>
      </c>
      <c r="K536" s="27"/>
      <c r="L536" s="21">
        <f t="shared" ref="L536" ca="1" si="388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89">SUM(G537:G542)</f>
        <v>0</v>
      </c>
      <c r="H543" s="21">
        <f t="shared" ref="H543" si="390">SUM(H537:H542)</f>
        <v>0</v>
      </c>
      <c r="I543" s="21">
        <f t="shared" ref="I543" si="391">SUM(I537:I542)</f>
        <v>0</v>
      </c>
      <c r="J543" s="21">
        <f t="shared" ref="J543" si="392">SUM(J537:J542)</f>
        <v>0</v>
      </c>
      <c r="K543" s="27"/>
      <c r="L543" s="21">
        <f t="shared" ref="L543" ca="1" si="393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94">SUM(G544:G549)</f>
        <v>0</v>
      </c>
      <c r="H550" s="21">
        <f t="shared" ref="H550" si="395">SUM(H544:H549)</f>
        <v>0</v>
      </c>
      <c r="I550" s="21">
        <f t="shared" ref="I550" si="396">SUM(I544:I549)</f>
        <v>0</v>
      </c>
      <c r="J550" s="21">
        <f t="shared" ref="J550" si="397">SUM(J544:J549)</f>
        <v>0</v>
      </c>
      <c r="K550" s="27"/>
      <c r="L550" s="21">
        <f t="shared" ref="L550" ca="1" si="398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399">G517+G521+G531+G536+G543+G550</f>
        <v>0</v>
      </c>
      <c r="H551" s="34">
        <f t="shared" ref="H551" si="400">H517+H521+H531+H536+H543+H550</f>
        <v>0</v>
      </c>
      <c r="I551" s="34">
        <f t="shared" ref="I551" si="401">I517+I521+I531+I536+I543+I550</f>
        <v>0</v>
      </c>
      <c r="J551" s="34">
        <f t="shared" ref="J551" si="402">J517+J521+J531+J536+J543+J550</f>
        <v>0</v>
      </c>
      <c r="K551" s="35"/>
      <c r="L551" s="34">
        <f t="shared" ref="L551" ca="1" si="403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04">SUM(G552:G558)</f>
        <v>0</v>
      </c>
      <c r="H559" s="21">
        <f t="shared" ref="H559" si="405">SUM(H552:H558)</f>
        <v>0</v>
      </c>
      <c r="I559" s="21">
        <f t="shared" ref="I559" si="406">SUM(I552:I558)</f>
        <v>0</v>
      </c>
      <c r="J559" s="21">
        <f t="shared" ref="J559" si="407">SUM(J552:J558)</f>
        <v>0</v>
      </c>
      <c r="K559" s="27"/>
      <c r="L559" s="21">
        <f t="shared" ref="L559" si="408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09">SUM(G560:G562)</f>
        <v>0</v>
      </c>
      <c r="H563" s="21">
        <f t="shared" ref="H563" si="410">SUM(H560:H562)</f>
        <v>0</v>
      </c>
      <c r="I563" s="21">
        <f t="shared" ref="I563" si="411">SUM(I560:I562)</f>
        <v>0</v>
      </c>
      <c r="J563" s="21">
        <f t="shared" ref="J563" si="412">SUM(J560:J562)</f>
        <v>0</v>
      </c>
      <c r="K563" s="27"/>
      <c r="L563" s="21">
        <f t="shared" ref="L563" ca="1" si="413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14">SUM(G564:G572)</f>
        <v>0</v>
      </c>
      <c r="H573" s="21">
        <f t="shared" ref="H573" si="415">SUM(H564:H572)</f>
        <v>0</v>
      </c>
      <c r="I573" s="21">
        <f t="shared" ref="I573" si="416">SUM(I564:I572)</f>
        <v>0</v>
      </c>
      <c r="J573" s="21">
        <f t="shared" ref="J573" si="417">SUM(J564:J572)</f>
        <v>0</v>
      </c>
      <c r="K573" s="27"/>
      <c r="L573" s="21">
        <f t="shared" ref="L573" ca="1" si="418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19">SUM(G574:G577)</f>
        <v>0</v>
      </c>
      <c r="H578" s="21">
        <f t="shared" ref="H578" si="420">SUM(H574:H577)</f>
        <v>0</v>
      </c>
      <c r="I578" s="21">
        <f t="shared" ref="I578" si="421">SUM(I574:I577)</f>
        <v>0</v>
      </c>
      <c r="J578" s="21">
        <f t="shared" ref="J578" si="422">SUM(J574:J577)</f>
        <v>0</v>
      </c>
      <c r="K578" s="27"/>
      <c r="L578" s="21">
        <f t="shared" ref="L578" ca="1" si="423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24">SUM(G579:G584)</f>
        <v>0</v>
      </c>
      <c r="H585" s="21">
        <f t="shared" ref="H585" si="425">SUM(H579:H584)</f>
        <v>0</v>
      </c>
      <c r="I585" s="21">
        <f t="shared" ref="I585" si="426">SUM(I579:I584)</f>
        <v>0</v>
      </c>
      <c r="J585" s="21">
        <f t="shared" ref="J585" si="427">SUM(J579:J584)</f>
        <v>0</v>
      </c>
      <c r="K585" s="27"/>
      <c r="L585" s="21">
        <f t="shared" ref="L585" ca="1" si="428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29">SUM(G586:G591)</f>
        <v>0</v>
      </c>
      <c r="H592" s="21">
        <f t="shared" ref="H592" si="430">SUM(H586:H591)</f>
        <v>0</v>
      </c>
      <c r="I592" s="21">
        <f t="shared" ref="I592" si="431">SUM(I586:I591)</f>
        <v>0</v>
      </c>
      <c r="J592" s="21">
        <f t="shared" ref="J592" si="432">SUM(J586:J591)</f>
        <v>0</v>
      </c>
      <c r="K592" s="27"/>
      <c r="L592" s="21">
        <f t="shared" ref="L592" ca="1" si="433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34">G559+G563+G573+G578+G585+G592</f>
        <v>0</v>
      </c>
      <c r="H593" s="40">
        <f t="shared" ref="H593" si="435">H559+H563+H573+H578+H585+H592</f>
        <v>0</v>
      </c>
      <c r="I593" s="40">
        <f t="shared" ref="I593" si="436">I559+I563+I573+I578+I585+I592</f>
        <v>0</v>
      </c>
      <c r="J593" s="40">
        <f t="shared" ref="J593" si="437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724</v>
      </c>
      <c r="G594" s="42">
        <f t="shared" ref="G594:L594" si="438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25.155999999999999</v>
      </c>
      <c r="H594" s="42">
        <f t="shared" si="438"/>
        <v>24.337999999999997</v>
      </c>
      <c r="I594" s="42">
        <f t="shared" si="438"/>
        <v>103.506</v>
      </c>
      <c r="J594" s="42">
        <f t="shared" si="438"/>
        <v>724.2600000000001</v>
      </c>
      <c r="K594" s="42"/>
      <c r="L594" s="42" t="e">
        <f t="shared" ca="1" si="438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2024-10-11T02:41:58Z</cp:lastPrinted>
  <dcterms:created xsi:type="dcterms:W3CDTF">2022-05-16T14:23:56Z</dcterms:created>
  <dcterms:modified xsi:type="dcterms:W3CDTF">2026-01-22T04:20:11Z</dcterms:modified>
</cp:coreProperties>
</file>